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70\"/>
    </mc:Choice>
  </mc:AlternateContent>
  <xr:revisionPtr revIDLastSave="0" documentId="13_ncr:1_{8F0196D0-0ABB-4A77-9CBB-FA11CC88A0EC}" xr6:coauthVersionLast="47" xr6:coauthVersionMax="47" xr10:uidLastSave="{00000000-0000-0000-0000-000000000000}"/>
  <bookViews>
    <workbookView xWindow="0" yWindow="182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6-02-01" sheetId="3" r:id="rId3"/>
    <sheet name="ОСР 6-09-01" sheetId="4" r:id="rId4"/>
    <sheet name="ОСР 6-12-01" sheetId="5" r:id="rId5"/>
    <sheet name="ОСР 518-02-01" sheetId="6" r:id="rId6"/>
    <sheet name="ОСР 518-09-01" sheetId="7" r:id="rId7"/>
    <sheet name="ОСР 518-12-01" sheetId="8" r:id="rId8"/>
    <sheet name="ОСР 518-02-01(1)" sheetId="9" r:id="rId9"/>
    <sheet name="ОСР 518-12-01(1)" sheetId="10" r:id="rId10"/>
    <sheet name="Источники ЦИ" sheetId="11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C37" i="1" l="1"/>
  <c r="C36" i="1"/>
  <c r="C35" i="1"/>
  <c r="C29" i="1"/>
  <c r="C30" i="1" s="1"/>
  <c r="I38" i="1"/>
  <c r="I37" i="1"/>
  <c r="I36" i="1"/>
  <c r="I35" i="1"/>
  <c r="I34" i="1"/>
  <c r="G71" i="2"/>
  <c r="G72" i="2" s="1"/>
  <c r="G74" i="2" s="1"/>
  <c r="G75" i="2" s="1"/>
  <c r="G76" i="2" s="1"/>
  <c r="F71" i="2"/>
  <c r="F72" i="2" s="1"/>
  <c r="F74" i="2" s="1"/>
  <c r="F75" i="2" s="1"/>
  <c r="F76" i="2" s="1"/>
  <c r="E71" i="2"/>
  <c r="E72" i="2" s="1"/>
  <c r="E74" i="2" s="1"/>
  <c r="E75" i="2" s="1"/>
  <c r="E76" i="2" s="1"/>
  <c r="G70" i="2"/>
  <c r="F70" i="2"/>
  <c r="E70" i="2"/>
  <c r="D70" i="2"/>
  <c r="D71" i="2" s="1"/>
  <c r="G61" i="2"/>
  <c r="H61" i="2" s="1"/>
  <c r="F61" i="2"/>
  <c r="E61" i="2"/>
  <c r="D61" i="2"/>
  <c r="H60" i="2"/>
  <c r="G42" i="2"/>
  <c r="F42" i="2"/>
  <c r="E42" i="2"/>
  <c r="H42" i="2" s="1"/>
  <c r="D42" i="2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H33" i="2" s="1"/>
  <c r="F33" i="2"/>
  <c r="E33" i="2"/>
  <c r="D33" i="2"/>
  <c r="H32" i="2"/>
  <c r="G30" i="2"/>
  <c r="F30" i="2"/>
  <c r="E30" i="2"/>
  <c r="H30" i="2" s="1"/>
  <c r="D30" i="2"/>
  <c r="H29" i="2"/>
  <c r="G23" i="2"/>
  <c r="F23" i="2"/>
  <c r="E23" i="2"/>
  <c r="D23" i="2"/>
  <c r="H23" i="2" s="1"/>
  <c r="H22" i="2"/>
  <c r="C32" i="1" l="1"/>
  <c r="C31" i="1"/>
  <c r="C38" i="1"/>
  <c r="D72" i="2"/>
  <c r="H71" i="2"/>
  <c r="H70" i="2"/>
  <c r="C39" i="1" l="1"/>
  <c r="C40" i="1"/>
  <c r="C42" i="1" s="1"/>
  <c r="D74" i="2"/>
  <c r="H72" i="2"/>
  <c r="D75" i="2" l="1"/>
  <c r="H74" i="2"/>
  <c r="H75" i="2" l="1"/>
  <c r="D76" i="2"/>
  <c r="H76" i="2" s="1"/>
</calcChain>
</file>

<file path=xl/sharedStrings.xml><?xml version="1.0" encoding="utf-8"?>
<sst xmlns="http://schemas.openxmlformats.org/spreadsheetml/2006/main" count="400" uniqueCount="169">
  <si>
    <t>СВОДКА ЗАТРАТ</t>
  </si>
  <si>
    <t>P_0670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</si>
  <si>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</si>
  <si>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</si>
  <si>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</si>
  <si>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</si>
  <si>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</si>
  <si>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</si>
  <si>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</si>
  <si>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</si>
  <si>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</si>
  <si>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</si>
  <si>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</si>
  <si>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</si>
  <si>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</si>
  <si>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</si>
  <si>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</si>
  <si>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</si>
  <si>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</si>
  <si>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</si>
  <si>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</si>
  <si>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</si>
  <si>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</si>
  <si>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</si>
  <si>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ОСР-6-02-01</t>
  </si>
  <si>
    <t>Реконструкция КЛ одноцепная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</si>
  <si>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</si>
  <si>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</si>
  <si>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</si>
  <si>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</si>
  <si>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</si>
  <si>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</si>
  <si>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</si>
  <si>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</si>
  <si>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</si>
  <si>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</si>
  <si>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</si>
  <si>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</si>
  <si>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</si>
  <si>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</si>
  <si>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</si>
  <si>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</si>
  <si>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</si>
  <si>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</si>
  <si>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</si>
  <si>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</si>
  <si>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</si>
  <si>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ОСР-6-09-01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</si>
  <si>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</si>
  <si>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</si>
  <si>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</si>
  <si>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</si>
  <si>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</si>
  <si>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</si>
  <si>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</si>
  <si>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</si>
  <si>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</si>
  <si>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</si>
  <si>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</si>
  <si>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</si>
  <si>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</si>
  <si>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</si>
  <si>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</si>
  <si>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</si>
  <si>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</si>
  <si>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</si>
  <si>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</si>
  <si>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</si>
  <si>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</si>
  <si>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</si>
  <si>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</si>
  <si>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</si>
  <si>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</si>
  <si>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</si>
  <si>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</si>
  <si>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</si>
  <si>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</si>
  <si>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</si>
  <si>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</si>
  <si>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ОСР 518-12-01</t>
  </si>
  <si>
    <t>Форма № 3</t>
  </si>
  <si>
    <t>Наименование стройки</t>
  </si>
  <si>
    <t>ОБЪЕКТНЫЙ СМЕТНЫЙ РАСЧЕТ № ОСР 6-02-01</t>
  </si>
  <si>
    <t>Наименование сметы</t>
  </si>
  <si>
    <t>Реконструкция КВЛ-6кВ Ф-16 ЦРП-6-КТП-178 г.о. Новокуйбышевск Самарская область</t>
  </si>
  <si>
    <t>Наименование локальных сметных расчетов (смет), затрат</t>
  </si>
  <si>
    <t>ЛС-6-02</t>
  </si>
  <si>
    <t>КЛ-6кВ</t>
  </si>
  <si>
    <t>Итого</t>
  </si>
  <si>
    <t>ОБЪЕКТНЫЙ СМЕТНЫЙ РАСЧЕТ № ОСР 6-09-01</t>
  </si>
  <si>
    <t>ЛС-6-09-02</t>
  </si>
  <si>
    <t>Пусконаладочные работы КЛ-6кВ</t>
  </si>
  <si>
    <t>ОБЪЕКТНЫЙ СМЕТНЫЙ РАСЧЕТ № ОСР 6-12-01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</si>
  <si>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</si>
  <si>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</si>
  <si>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</si>
  <si>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</si>
  <si>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</si>
  <si>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</si>
  <si>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</si>
  <si>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</si>
  <si>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</si>
  <si>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</si>
  <si>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</si>
  <si>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</si>
  <si>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</si>
  <si>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</si>
  <si>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</si>
  <si>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</si>
  <si>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</si>
  <si>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</si>
  <si>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6-02-01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</si>
  <si>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</si>
  <si>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</si>
  <si>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</si>
  <si>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</si>
  <si>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</si>
  <si>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КВЛ-6кВ Ф-16 ЦРП-6-КТП-178" г.о. Новокуйбышевск Самарская область</t>
  </si>
  <si>
    <t>ОСР 6-09-01</t>
  </si>
  <si>
    <t>ОСР 518-09-01</t>
  </si>
  <si>
    <t>"Реконструкция КЛ-0,4 кВ от КТП Сок 306/250кВА" Красноярский район Самарская область</t>
  </si>
  <si>
    <t>ГНБ трубой 110</t>
  </si>
  <si>
    <t>ОСР 6-12-01</t>
  </si>
  <si>
    <t>ОСР 518-02-01</t>
  </si>
  <si>
    <t>км2</t>
  </si>
  <si>
    <t>Восстановление дорожного покрытия при прокладке кабельной линии (м.б вкл в любую КЛ)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</si>
  <si>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</si>
  <si>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</si>
  <si>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</si>
  <si>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</si>
  <si>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</si>
  <si>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</si>
  <si>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</si>
  <si>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</si>
  <si>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</si>
  <si>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</si>
  <si>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</si>
  <si>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с алюминиевыми жилами,с изоляцией из ПВХ ,с защитным шлангом из ПВХ пониженной горючести АВБШвнг(А) 3х120-6кВ</t>
  </si>
  <si>
    <t>Труба ПНД sdr11 ф=125мм</t>
  </si>
  <si>
    <t>Труба ПНД sdr11 ф=110мм</t>
  </si>
  <si>
    <t>Труба полиэтиленовая 100 sdr17,6 355х20,1 мм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</si>
  <si>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</si>
  <si>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</si>
  <si>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</si>
  <si>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</si>
  <si>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</si>
  <si>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</si>
  <si>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</si>
  <si>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</si>
  <si>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</si>
  <si>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</si>
  <si>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</si>
  <si>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</si>
  <si>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</si>
  <si>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</si>
  <si>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</si>
  <si>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Кабель силовой с алюминиевыми жилами АПвПг 3х95мк</t>
  </si>
  <si>
    <t>ФСБЦ-21.1.07.02-1162</t>
  </si>
  <si>
    <t>ФСБЦ-24.3.02.02-0004</t>
  </si>
  <si>
    <t>Реконструкция КЛ-0,4 кВ от ТП Т1 до школы №1 (двухцепная протяженностью 0,8 км)</t>
  </si>
  <si>
    <t>Реконструкция КЛ-0,4 кВ от ТП Т1 до школы №1 (двухцепная протяженностью 0,8 км)</t>
  </si>
  <si>
    <t>Реконструкция КЛ-0,4 кВ от ТП Т1 до школы №1 (двухцепная протяженностью 0,8 км)</t>
  </si>
  <si>
    <t>Реконструкция КЛ-0,4 кВ от ТП Т1 до школы №1 (двухцепная протяженностью 0,8 км)</t>
  </si>
  <si>
    <t>Реконструкция КЛ-0,4 кВ от ТП Т1 до школы №1 (двухцепная протяженностью 0,8 км)</t>
  </si>
  <si>
    <t>Реконструкция КЛ-0,4 кВ от ТП Т1 до школы №1 (двухцепная протяженностью 0,8 км)</t>
  </si>
  <si>
    <t>Реконструкция КЛ-0,4 кВ от ТП Т1 до школы №1 (двухцепная протяженностью 0,8 км)</t>
  </si>
  <si>
    <t>Реконструкция КЛ-0,4 кВ от ТП Т1 до школы №1 (двухцепная протяженностью 0,8 км)</t>
  </si>
  <si>
    <t>Реконструкция КЛ-0,4 кВ от ТП Т1 до школы №1 (двухцепная протяженностью 0,8 км)</t>
  </si>
  <si>
    <t>Реконструкция КЛ-0,4 кВ от ТП Т1 до школы №1 (двухцепная протяженностью 0,8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</si>
</sst>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5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A9F2F525-E5D6-415F-BFFD-C9529FAA11D1}"/>
    <cellStyle name="Обычный" xfId="0" builtinId="0"/>
    <cellStyle name="Обычный 2" xfId="4" xr:uid="{BDBEF8E1-CA89-4B1D-80AA-0834261A7947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9" zoomScale="90" zoomScaleNormal="90" workbookViewId="0">
      <selection activeCell="C42" sqref="C42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17.77734375" customWidth="1"/>
    <col min="9" max="9" width="20.21875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34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85" t="s">
        <v>0</v>
      </c>
      <c r="B12" s="85"/>
      <c r="C12" s="85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88" t="s">
        <v>1</v>
      </c>
      <c r="B16" s="88"/>
      <c r="C16" s="88"/>
    </row>
    <row r="17" spans="1:9" ht="15.9" customHeight="1" x14ac:dyDescent="0.3">
      <c r="A17" s="87" t="s">
        <v>2</v>
      </c>
      <c r="B17" s="87"/>
      <c r="C17" s="87"/>
    </row>
    <row r="18" spans="1:9" ht="15.9" customHeight="1" x14ac:dyDescent="0.3">
      <c r="A18" s="1"/>
      <c r="B18" s="1"/>
      <c r="C18" s="1"/>
    </row>
    <row r="19" spans="1:9" ht="72" customHeight="1" x14ac:dyDescent="0.3">
      <c r="A19" s="86" t="s">
        <v>159</v>
      </c>
      <c r="B19" s="86"/>
      <c r="C19" s="86"/>
    </row>
    <row r="20" spans="1:9" ht="15.9" customHeight="1" x14ac:dyDescent="0.3">
      <c r="A20" s="87" t="s">
        <v>3</v>
      </c>
      <c r="B20" s="87"/>
      <c r="C20" s="87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141</v>
      </c>
      <c r="D23" s="51"/>
      <c r="E23" s="51"/>
      <c r="F23" s="51"/>
      <c r="G23" s="52"/>
      <c r="H23" s="52"/>
      <c r="I23" s="52"/>
    </row>
    <row r="24" spans="1:9" ht="15.9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 x14ac:dyDescent="0.3">
      <c r="A25" s="82" t="s">
        <v>142</v>
      </c>
      <c r="B25" s="83"/>
      <c r="C25" s="84"/>
      <c r="D25" s="51"/>
      <c r="E25" s="51"/>
      <c r="F25" s="51"/>
      <c r="G25" s="52"/>
      <c r="H25" s="52"/>
      <c r="I25" s="52"/>
    </row>
    <row r="26" spans="1:9" ht="17.100000000000001" customHeight="1" x14ac:dyDescent="0.3">
      <c r="A26" s="50">
        <v>1</v>
      </c>
      <c r="B26" s="53" t="s">
        <v>143</v>
      </c>
      <c r="C26" s="54"/>
      <c r="D26" s="51"/>
      <c r="E26" s="51"/>
      <c r="F26" s="51"/>
      <c r="G26" s="52"/>
      <c r="H26" s="52" t="s">
        <v>144</v>
      </c>
      <c r="I26" s="52"/>
    </row>
    <row r="27" spans="1:9" ht="17.100000000000001" customHeight="1" x14ac:dyDescent="0.3">
      <c r="A27" s="55" t="s">
        <v>6</v>
      </c>
      <c r="B27" s="53" t="s">
        <v>145</v>
      </c>
      <c r="C27" s="56">
        <v>0</v>
      </c>
      <c r="D27" s="57"/>
      <c r="E27" s="57"/>
      <c r="F27" s="57"/>
      <c r="G27" s="58" t="s">
        <v>146</v>
      </c>
      <c r="H27" s="58" t="s">
        <v>147</v>
      </c>
      <c r="I27" s="58" t="s">
        <v>148</v>
      </c>
    </row>
    <row r="28" spans="1:9" ht="17.100000000000001" customHeight="1" x14ac:dyDescent="0.3">
      <c r="A28" s="55" t="s">
        <v>7</v>
      </c>
      <c r="B28" s="53" t="s">
        <v>149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3">
      <c r="A29" s="55" t="s">
        <v>8</v>
      </c>
      <c r="B29" s="53" t="s">
        <v>150</v>
      </c>
      <c r="C29" s="62">
        <f>ССР!G67*1.2</f>
        <v>1569.1186223861998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3">
      <c r="A30" s="50">
        <v>2</v>
      </c>
      <c r="B30" s="53" t="s">
        <v>9</v>
      </c>
      <c r="C30" s="62">
        <f>C27+C28+C29</f>
        <v>1569.1186223861998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7.100000000000001" customHeight="1" x14ac:dyDescent="0.3">
      <c r="A31" s="55" t="s">
        <v>10</v>
      </c>
      <c r="B31" s="53" t="s">
        <v>151</v>
      </c>
      <c r="C31" s="62">
        <f>C30-ROUND(C30/1.2,5)</f>
        <v>261.51977238619975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152</v>
      </c>
      <c r="C32" s="67">
        <f>C30*I36</f>
        <v>1820.1655196529671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2" t="s">
        <v>153</v>
      </c>
      <c r="B33" s="83"/>
      <c r="C33" s="84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143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145</v>
      </c>
      <c r="C35" s="76">
        <f>ССР!D76+ССР!E76</f>
        <v>19396.961301528725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149</v>
      </c>
      <c r="C36" s="76">
        <f>ССР!F76</f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150</v>
      </c>
      <c r="C37" s="76">
        <f>(ССР!G72-ССР!G67)*1.2</f>
        <v>660.83350565345756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20057.794807182181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151</v>
      </c>
      <c r="C39" s="62">
        <f>C38-ROUND(C38/1.2,5)</f>
        <v>3342.9657971821798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152</v>
      </c>
      <c r="C40" s="77">
        <f>C38*I37</f>
        <v>24295.492893008355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154</v>
      </c>
      <c r="C42" s="103">
        <f>C40+C32</f>
        <v>26115.658412661323</v>
      </c>
      <c r="D42" s="57"/>
      <c r="E42" s="68"/>
      <c r="F42" s="69"/>
      <c r="G42" s="51"/>
      <c r="H42" s="51"/>
      <c r="I42" s="79"/>
    </row>
    <row r="43" spans="1:9" ht="15.6" x14ac:dyDescent="0.3">
      <c r="A43" s="52"/>
      <c r="B43" s="52"/>
      <c r="C43" s="52"/>
      <c r="D43" s="79"/>
      <c r="E43" s="51"/>
      <c r="F43" s="74"/>
      <c r="G43" s="51"/>
      <c r="H43" s="51"/>
      <c r="I43" s="51"/>
    </row>
    <row r="44" spans="1:9" ht="15.6" x14ac:dyDescent="0.3">
      <c r="A44" s="80" t="s">
        <v>155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102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102</v>
      </c>
      <c r="D13" s="19">
        <v>0</v>
      </c>
      <c r="E13" s="19">
        <v>0</v>
      </c>
      <c r="F13" s="19">
        <v>0</v>
      </c>
      <c r="G13" s="19">
        <v>3.1789115811949999</v>
      </c>
      <c r="H13" s="19">
        <v>3.1789115811949999</v>
      </c>
      <c r="J13" s="5"/>
    </row>
    <row r="14" spans="1:14" ht="17.100000000000001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3.1789115811949999</v>
      </c>
      <c r="H14" s="19">
        <v>3.1789115811949999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75"/>
  <sheetViews>
    <sheetView zoomScale="75" zoomScaleNormal="87" workbookViewId="0">
      <selection activeCell="B23" sqref="B23"/>
    </sheetView>
  </sheetViews>
  <sheetFormatPr defaultColWidth="8.8867187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5.900000000000006" customHeight="1" x14ac:dyDescent="0.3">
      <c r="A1" s="37" t="s">
        <v>103</v>
      </c>
      <c r="B1" s="37" t="s">
        <v>104</v>
      </c>
      <c r="C1" s="37" t="s">
        <v>105</v>
      </c>
      <c r="D1" s="37" t="s">
        <v>106</v>
      </c>
      <c r="E1" s="37" t="s">
        <v>107</v>
      </c>
      <c r="F1" s="37" t="s">
        <v>108</v>
      </c>
      <c r="G1" s="37" t="s">
        <v>109</v>
      </c>
      <c r="H1" s="37" t="s">
        <v>110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84</v>
      </c>
      <c r="B3" s="100"/>
      <c r="C3" s="45"/>
      <c r="D3" s="43">
        <v>2369.8232679537</v>
      </c>
      <c r="E3" s="41"/>
      <c r="F3" s="41"/>
      <c r="G3" s="41"/>
      <c r="H3" s="48"/>
    </row>
    <row r="4" spans="1:8" x14ac:dyDescent="0.3">
      <c r="A4" s="97" t="s">
        <v>111</v>
      </c>
      <c r="B4" s="42" t="s">
        <v>112</v>
      </c>
      <c r="C4" s="45"/>
      <c r="D4" s="43">
        <v>1670.6277990674</v>
      </c>
      <c r="E4" s="41"/>
      <c r="F4" s="41"/>
      <c r="G4" s="41"/>
      <c r="H4" s="48"/>
    </row>
    <row r="5" spans="1:8" x14ac:dyDescent="0.3">
      <c r="A5" s="97"/>
      <c r="B5" s="42" t="s">
        <v>113</v>
      </c>
      <c r="C5" s="37"/>
      <c r="D5" s="43">
        <v>689.12910077713002</v>
      </c>
      <c r="E5" s="41"/>
      <c r="F5" s="41"/>
      <c r="G5" s="41"/>
      <c r="H5" s="47"/>
    </row>
    <row r="6" spans="1:8" x14ac:dyDescent="0.3">
      <c r="A6" s="96"/>
      <c r="B6" s="42" t="s">
        <v>114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115</v>
      </c>
      <c r="C7" s="37"/>
      <c r="D7" s="43">
        <v>10.066368109164999</v>
      </c>
      <c r="E7" s="41"/>
      <c r="F7" s="41"/>
      <c r="G7" s="41"/>
      <c r="H7" s="47"/>
    </row>
    <row r="8" spans="1:8" x14ac:dyDescent="0.3">
      <c r="A8" s="94" t="s">
        <v>87</v>
      </c>
      <c r="B8" s="95"/>
      <c r="C8" s="97" t="s">
        <v>25</v>
      </c>
      <c r="D8" s="44">
        <v>2369.8232679537</v>
      </c>
      <c r="E8" s="41">
        <v>0.5</v>
      </c>
      <c r="F8" s="41" t="s">
        <v>116</v>
      </c>
      <c r="G8" s="44">
        <v>4739.6465359075</v>
      </c>
      <c r="H8" s="47"/>
    </row>
    <row r="9" spans="1:8" x14ac:dyDescent="0.3">
      <c r="A9" s="98">
        <v>1</v>
      </c>
      <c r="B9" s="42" t="s">
        <v>112</v>
      </c>
      <c r="C9" s="97"/>
      <c r="D9" s="44">
        <v>1670.6277990674</v>
      </c>
      <c r="E9" s="41"/>
      <c r="F9" s="41"/>
      <c r="G9" s="41"/>
      <c r="H9" s="96" t="s">
        <v>117</v>
      </c>
    </row>
    <row r="10" spans="1:8" x14ac:dyDescent="0.3">
      <c r="A10" s="97"/>
      <c r="B10" s="42" t="s">
        <v>113</v>
      </c>
      <c r="C10" s="97"/>
      <c r="D10" s="44">
        <v>689.12910077713002</v>
      </c>
      <c r="E10" s="41"/>
      <c r="F10" s="41"/>
      <c r="G10" s="41"/>
      <c r="H10" s="96"/>
    </row>
    <row r="11" spans="1:8" x14ac:dyDescent="0.3">
      <c r="A11" s="97"/>
      <c r="B11" s="42" t="s">
        <v>114</v>
      </c>
      <c r="C11" s="97"/>
      <c r="D11" s="44">
        <v>0</v>
      </c>
      <c r="E11" s="41"/>
      <c r="F11" s="41"/>
      <c r="G11" s="41"/>
      <c r="H11" s="96"/>
    </row>
    <row r="12" spans="1:8" x14ac:dyDescent="0.3">
      <c r="A12" s="97"/>
      <c r="B12" s="42" t="s">
        <v>115</v>
      </c>
      <c r="C12" s="97"/>
      <c r="D12" s="44">
        <v>10.066368109164999</v>
      </c>
      <c r="E12" s="41"/>
      <c r="F12" s="41"/>
      <c r="G12" s="41"/>
      <c r="H12" s="96"/>
    </row>
    <row r="13" spans="1:8" ht="24.6" x14ac:dyDescent="0.3">
      <c r="A13" s="99" t="s">
        <v>48</v>
      </c>
      <c r="B13" s="100"/>
      <c r="C13" s="37"/>
      <c r="D13" s="43">
        <v>27.581073991518</v>
      </c>
      <c r="E13" s="41"/>
      <c r="F13" s="41"/>
      <c r="G13" s="41"/>
      <c r="H13" s="47"/>
    </row>
    <row r="14" spans="1:8" x14ac:dyDescent="0.3">
      <c r="A14" s="97" t="s">
        <v>118</v>
      </c>
      <c r="B14" s="42" t="s">
        <v>112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7"/>
      <c r="B15" s="42" t="s">
        <v>113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7"/>
      <c r="B16" s="42" t="s">
        <v>114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7"/>
      <c r="B17" s="42" t="s">
        <v>115</v>
      </c>
      <c r="C17" s="37"/>
      <c r="D17" s="43">
        <v>10.066368109164999</v>
      </c>
      <c r="E17" s="41"/>
      <c r="F17" s="41"/>
      <c r="G17" s="41"/>
      <c r="H17" s="47"/>
    </row>
    <row r="18" spans="1:8" x14ac:dyDescent="0.3">
      <c r="A18" s="94" t="s">
        <v>91</v>
      </c>
      <c r="B18" s="95"/>
      <c r="C18" s="97" t="s">
        <v>25</v>
      </c>
      <c r="D18" s="44">
        <v>10.066368109164999</v>
      </c>
      <c r="E18" s="41">
        <v>0.5</v>
      </c>
      <c r="F18" s="41" t="s">
        <v>116</v>
      </c>
      <c r="G18" s="44">
        <v>20.132736218329999</v>
      </c>
      <c r="H18" s="47"/>
    </row>
    <row r="19" spans="1:8" x14ac:dyDescent="0.3">
      <c r="A19" s="98">
        <v>1</v>
      </c>
      <c r="B19" s="42" t="s">
        <v>112</v>
      </c>
      <c r="C19" s="97"/>
      <c r="D19" s="44">
        <v>0</v>
      </c>
      <c r="E19" s="41"/>
      <c r="F19" s="41"/>
      <c r="G19" s="41"/>
      <c r="H19" s="96" t="s">
        <v>117</v>
      </c>
    </row>
    <row r="20" spans="1:8" x14ac:dyDescent="0.3">
      <c r="A20" s="97"/>
      <c r="B20" s="42" t="s">
        <v>113</v>
      </c>
      <c r="C20" s="97"/>
      <c r="D20" s="44">
        <v>0</v>
      </c>
      <c r="E20" s="41"/>
      <c r="F20" s="41"/>
      <c r="G20" s="41"/>
      <c r="H20" s="96"/>
    </row>
    <row r="21" spans="1:8" x14ac:dyDescent="0.3">
      <c r="A21" s="97"/>
      <c r="B21" s="42" t="s">
        <v>114</v>
      </c>
      <c r="C21" s="97"/>
      <c r="D21" s="44">
        <v>0</v>
      </c>
      <c r="E21" s="41"/>
      <c r="F21" s="41"/>
      <c r="G21" s="41"/>
      <c r="H21" s="96"/>
    </row>
    <row r="22" spans="1:8" x14ac:dyDescent="0.3">
      <c r="A22" s="97"/>
      <c r="B22" s="42" t="s">
        <v>115</v>
      </c>
      <c r="C22" s="97"/>
      <c r="D22" s="44">
        <v>10.066368109164999</v>
      </c>
      <c r="E22" s="41"/>
      <c r="F22" s="41"/>
      <c r="G22" s="41"/>
      <c r="H22" s="96"/>
    </row>
    <row r="23" spans="1:8" x14ac:dyDescent="0.3">
      <c r="A23" s="97" t="s">
        <v>119</v>
      </c>
      <c r="B23" s="42" t="s">
        <v>112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7"/>
      <c r="B24" s="42" t="s">
        <v>113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7"/>
      <c r="B25" s="42" t="s">
        <v>114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7"/>
      <c r="B26" s="42" t="s">
        <v>115</v>
      </c>
      <c r="C26" s="37"/>
      <c r="D26" s="43">
        <v>27.581073991518</v>
      </c>
      <c r="E26" s="41"/>
      <c r="F26" s="41"/>
      <c r="G26" s="41"/>
      <c r="H26" s="47"/>
    </row>
    <row r="27" spans="1:8" x14ac:dyDescent="0.3">
      <c r="A27" s="94" t="s">
        <v>100</v>
      </c>
      <c r="B27" s="95"/>
      <c r="C27" s="97" t="s">
        <v>121</v>
      </c>
      <c r="D27" s="44">
        <v>17.514705882352999</v>
      </c>
      <c r="E27" s="41">
        <v>0.3</v>
      </c>
      <c r="F27" s="41" t="s">
        <v>116</v>
      </c>
      <c r="G27" s="44">
        <v>58.382352941176002</v>
      </c>
      <c r="H27" s="47"/>
    </row>
    <row r="28" spans="1:8" x14ac:dyDescent="0.3">
      <c r="A28" s="98">
        <v>1</v>
      </c>
      <c r="B28" s="42" t="s">
        <v>112</v>
      </c>
      <c r="C28" s="97"/>
      <c r="D28" s="44">
        <v>0</v>
      </c>
      <c r="E28" s="41"/>
      <c r="F28" s="41"/>
      <c r="G28" s="41"/>
      <c r="H28" s="96" t="s">
        <v>120</v>
      </c>
    </row>
    <row r="29" spans="1:8" x14ac:dyDescent="0.3">
      <c r="A29" s="97"/>
      <c r="B29" s="42" t="s">
        <v>113</v>
      </c>
      <c r="C29" s="97"/>
      <c r="D29" s="44">
        <v>0</v>
      </c>
      <c r="E29" s="41"/>
      <c r="F29" s="41"/>
      <c r="G29" s="41"/>
      <c r="H29" s="96"/>
    </row>
    <row r="30" spans="1:8" x14ac:dyDescent="0.3">
      <c r="A30" s="97"/>
      <c r="B30" s="42" t="s">
        <v>114</v>
      </c>
      <c r="C30" s="97"/>
      <c r="D30" s="44">
        <v>0</v>
      </c>
      <c r="E30" s="41"/>
      <c r="F30" s="41"/>
      <c r="G30" s="41"/>
      <c r="H30" s="96"/>
    </row>
    <row r="31" spans="1:8" x14ac:dyDescent="0.3">
      <c r="A31" s="97"/>
      <c r="B31" s="42" t="s">
        <v>115</v>
      </c>
      <c r="C31" s="97"/>
      <c r="D31" s="44">
        <v>17.514705882352999</v>
      </c>
      <c r="E31" s="41"/>
      <c r="F31" s="41"/>
      <c r="G31" s="41"/>
      <c r="H31" s="96"/>
    </row>
    <row r="32" spans="1:8" ht="24.6" x14ac:dyDescent="0.3">
      <c r="A32" s="99" t="s">
        <v>65</v>
      </c>
      <c r="B32" s="100"/>
      <c r="C32" s="37"/>
      <c r="D32" s="43">
        <v>121.47214312504001</v>
      </c>
      <c r="E32" s="41"/>
      <c r="F32" s="41"/>
      <c r="G32" s="41"/>
      <c r="H32" s="47"/>
    </row>
    <row r="33" spans="1:8" x14ac:dyDescent="0.3">
      <c r="A33" s="97" t="s">
        <v>122</v>
      </c>
      <c r="B33" s="42" t="s">
        <v>112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7"/>
      <c r="B34" s="42" t="s">
        <v>113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7"/>
      <c r="B35" s="42" t="s">
        <v>114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7"/>
      <c r="B36" s="42" t="s">
        <v>115</v>
      </c>
      <c r="C36" s="37"/>
      <c r="D36" s="43">
        <v>121.47214312504001</v>
      </c>
      <c r="E36" s="41"/>
      <c r="F36" s="41"/>
      <c r="G36" s="41"/>
      <c r="H36" s="47"/>
    </row>
    <row r="37" spans="1:8" x14ac:dyDescent="0.3">
      <c r="A37" s="94" t="s">
        <v>65</v>
      </c>
      <c r="B37" s="95"/>
      <c r="C37" s="97" t="s">
        <v>25</v>
      </c>
      <c r="D37" s="44">
        <v>121.47214312504001</v>
      </c>
      <c r="E37" s="41">
        <v>0.5</v>
      </c>
      <c r="F37" s="41" t="s">
        <v>116</v>
      </c>
      <c r="G37" s="44">
        <v>242.94428625008999</v>
      </c>
      <c r="H37" s="47"/>
    </row>
    <row r="38" spans="1:8" x14ac:dyDescent="0.3">
      <c r="A38" s="98">
        <v>1</v>
      </c>
      <c r="B38" s="42" t="s">
        <v>112</v>
      </c>
      <c r="C38" s="97"/>
      <c r="D38" s="44">
        <v>0</v>
      </c>
      <c r="E38" s="41"/>
      <c r="F38" s="41"/>
      <c r="G38" s="41"/>
      <c r="H38" s="96" t="s">
        <v>117</v>
      </c>
    </row>
    <row r="39" spans="1:8" x14ac:dyDescent="0.3">
      <c r="A39" s="97"/>
      <c r="B39" s="42" t="s">
        <v>113</v>
      </c>
      <c r="C39" s="97"/>
      <c r="D39" s="44">
        <v>0</v>
      </c>
      <c r="E39" s="41"/>
      <c r="F39" s="41"/>
      <c r="G39" s="41"/>
      <c r="H39" s="96"/>
    </row>
    <row r="40" spans="1:8" x14ac:dyDescent="0.3">
      <c r="A40" s="97"/>
      <c r="B40" s="42" t="s">
        <v>114</v>
      </c>
      <c r="C40" s="97"/>
      <c r="D40" s="44">
        <v>0</v>
      </c>
      <c r="E40" s="41"/>
      <c r="F40" s="41"/>
      <c r="G40" s="41"/>
      <c r="H40" s="96"/>
    </row>
    <row r="41" spans="1:8" x14ac:dyDescent="0.3">
      <c r="A41" s="97"/>
      <c r="B41" s="42" t="s">
        <v>115</v>
      </c>
      <c r="C41" s="97"/>
      <c r="D41" s="44">
        <v>121.47214312504001</v>
      </c>
      <c r="E41" s="41"/>
      <c r="F41" s="41"/>
      <c r="G41" s="41"/>
      <c r="H41" s="96"/>
    </row>
    <row r="42" spans="1:8" ht="24.6" x14ac:dyDescent="0.3">
      <c r="A42" s="99" t="s">
        <v>95</v>
      </c>
      <c r="B42" s="100"/>
      <c r="C42" s="37"/>
      <c r="D42" s="43">
        <v>12587.294117646999</v>
      </c>
      <c r="E42" s="41"/>
      <c r="F42" s="41"/>
      <c r="G42" s="41"/>
      <c r="H42" s="47"/>
    </row>
    <row r="43" spans="1:8" x14ac:dyDescent="0.3">
      <c r="A43" s="97" t="s">
        <v>123</v>
      </c>
      <c r="B43" s="42" t="s">
        <v>112</v>
      </c>
      <c r="C43" s="37"/>
      <c r="D43" s="43">
        <v>11812.235294118</v>
      </c>
      <c r="E43" s="41"/>
      <c r="F43" s="41"/>
      <c r="G43" s="41"/>
      <c r="H43" s="47"/>
    </row>
    <row r="44" spans="1:8" x14ac:dyDescent="0.3">
      <c r="A44" s="97"/>
      <c r="B44" s="42" t="s">
        <v>113</v>
      </c>
      <c r="C44" s="37"/>
      <c r="D44" s="43">
        <v>775.05882352941001</v>
      </c>
      <c r="E44" s="41"/>
      <c r="F44" s="41"/>
      <c r="G44" s="41"/>
      <c r="H44" s="47"/>
    </row>
    <row r="45" spans="1:8" x14ac:dyDescent="0.3">
      <c r="A45" s="97"/>
      <c r="B45" s="42" t="s">
        <v>114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7"/>
      <c r="B46" s="42" t="s">
        <v>115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4" t="s">
        <v>97</v>
      </c>
      <c r="B47" s="95"/>
      <c r="C47" s="97" t="s">
        <v>121</v>
      </c>
      <c r="D47" s="44">
        <v>12587.294117646999</v>
      </c>
      <c r="E47" s="41">
        <v>0.3</v>
      </c>
      <c r="F47" s="41" t="s">
        <v>116</v>
      </c>
      <c r="G47" s="44">
        <v>41957.647058823997</v>
      </c>
      <c r="H47" s="47"/>
    </row>
    <row r="48" spans="1:8" x14ac:dyDescent="0.3">
      <c r="A48" s="98">
        <v>1</v>
      </c>
      <c r="B48" s="42" t="s">
        <v>112</v>
      </c>
      <c r="C48" s="97"/>
      <c r="D48" s="44">
        <v>11812.235294118</v>
      </c>
      <c r="E48" s="41"/>
      <c r="F48" s="41"/>
      <c r="G48" s="41"/>
      <c r="H48" s="96" t="s">
        <v>120</v>
      </c>
    </row>
    <row r="49" spans="1:8" x14ac:dyDescent="0.3">
      <c r="A49" s="97"/>
      <c r="B49" s="42" t="s">
        <v>113</v>
      </c>
      <c r="C49" s="97"/>
      <c r="D49" s="44">
        <v>775.05882352941001</v>
      </c>
      <c r="E49" s="41"/>
      <c r="F49" s="41"/>
      <c r="G49" s="41"/>
      <c r="H49" s="96"/>
    </row>
    <row r="50" spans="1:8" x14ac:dyDescent="0.3">
      <c r="A50" s="97"/>
      <c r="B50" s="42" t="s">
        <v>114</v>
      </c>
      <c r="C50" s="97"/>
      <c r="D50" s="44">
        <v>0</v>
      </c>
      <c r="E50" s="41"/>
      <c r="F50" s="41"/>
      <c r="G50" s="41"/>
      <c r="H50" s="96"/>
    </row>
    <row r="51" spans="1:8" x14ac:dyDescent="0.3">
      <c r="A51" s="97"/>
      <c r="B51" s="42" t="s">
        <v>115</v>
      </c>
      <c r="C51" s="97"/>
      <c r="D51" s="44">
        <v>0</v>
      </c>
      <c r="E51" s="41"/>
      <c r="F51" s="41"/>
      <c r="G51" s="41"/>
      <c r="H51" s="96"/>
    </row>
    <row r="52" spans="1:8" x14ac:dyDescent="0.3">
      <c r="A52" s="94" t="s">
        <v>97</v>
      </c>
      <c r="B52" s="95"/>
      <c r="C52" s="97" t="s">
        <v>125</v>
      </c>
      <c r="D52" s="44">
        <v>0</v>
      </c>
      <c r="E52" s="41">
        <v>5.0000000000000002E-5</v>
      </c>
      <c r="F52" s="41" t="s">
        <v>124</v>
      </c>
      <c r="G52" s="44">
        <v>0</v>
      </c>
      <c r="H52" s="47"/>
    </row>
    <row r="53" spans="1:8" x14ac:dyDescent="0.3">
      <c r="A53" s="98">
        <v>2</v>
      </c>
      <c r="B53" s="42" t="s">
        <v>112</v>
      </c>
      <c r="C53" s="97"/>
      <c r="D53" s="44">
        <v>0</v>
      </c>
      <c r="E53" s="41"/>
      <c r="F53" s="41"/>
      <c r="G53" s="41"/>
      <c r="H53" s="96" t="s">
        <v>120</v>
      </c>
    </row>
    <row r="54" spans="1:8" x14ac:dyDescent="0.3">
      <c r="A54" s="97"/>
      <c r="B54" s="42" t="s">
        <v>113</v>
      </c>
      <c r="C54" s="97"/>
      <c r="D54" s="44">
        <v>0</v>
      </c>
      <c r="E54" s="41"/>
      <c r="F54" s="41"/>
      <c r="G54" s="41"/>
      <c r="H54" s="96"/>
    </row>
    <row r="55" spans="1:8" x14ac:dyDescent="0.3">
      <c r="A55" s="97"/>
      <c r="B55" s="42" t="s">
        <v>114</v>
      </c>
      <c r="C55" s="97"/>
      <c r="D55" s="44">
        <v>0</v>
      </c>
      <c r="E55" s="41"/>
      <c r="F55" s="41"/>
      <c r="G55" s="41"/>
      <c r="H55" s="96"/>
    </row>
    <row r="56" spans="1:8" x14ac:dyDescent="0.3">
      <c r="A56" s="97"/>
      <c r="B56" s="42" t="s">
        <v>115</v>
      </c>
      <c r="C56" s="97"/>
      <c r="D56" s="44">
        <v>0</v>
      </c>
      <c r="E56" s="41"/>
      <c r="F56" s="41"/>
      <c r="G56" s="41"/>
      <c r="H56" s="96"/>
    </row>
    <row r="57" spans="1:8" ht="24.6" x14ac:dyDescent="0.3">
      <c r="A57" s="99" t="s">
        <v>102</v>
      </c>
      <c r="B57" s="100"/>
      <c r="C57" s="37"/>
      <c r="D57" s="43">
        <v>1186.1267088633999</v>
      </c>
      <c r="E57" s="41"/>
      <c r="F57" s="41"/>
      <c r="G57" s="41"/>
      <c r="H57" s="47"/>
    </row>
    <row r="58" spans="1:8" x14ac:dyDescent="0.3">
      <c r="A58" s="97" t="s">
        <v>79</v>
      </c>
      <c r="B58" s="42" t="s">
        <v>112</v>
      </c>
      <c r="C58" s="37"/>
      <c r="D58" s="43">
        <v>0</v>
      </c>
      <c r="E58" s="41"/>
      <c r="F58" s="41"/>
      <c r="G58" s="41"/>
      <c r="H58" s="47"/>
    </row>
    <row r="59" spans="1:8" x14ac:dyDescent="0.3">
      <c r="A59" s="97"/>
      <c r="B59" s="42" t="s">
        <v>113</v>
      </c>
      <c r="C59" s="37"/>
      <c r="D59" s="43">
        <v>0</v>
      </c>
      <c r="E59" s="41"/>
      <c r="F59" s="41"/>
      <c r="G59" s="41"/>
      <c r="H59" s="47"/>
    </row>
    <row r="60" spans="1:8" x14ac:dyDescent="0.3">
      <c r="A60" s="97"/>
      <c r="B60" s="42" t="s">
        <v>114</v>
      </c>
      <c r="C60" s="37"/>
      <c r="D60" s="43">
        <v>0</v>
      </c>
      <c r="E60" s="41"/>
      <c r="F60" s="41"/>
      <c r="G60" s="41"/>
      <c r="H60" s="47"/>
    </row>
    <row r="61" spans="1:8" x14ac:dyDescent="0.3">
      <c r="A61" s="97"/>
      <c r="B61" s="42" t="s">
        <v>115</v>
      </c>
      <c r="C61" s="37"/>
      <c r="D61" s="43">
        <v>1186.1267088633999</v>
      </c>
      <c r="E61" s="41"/>
      <c r="F61" s="41"/>
      <c r="G61" s="41"/>
      <c r="H61" s="47"/>
    </row>
    <row r="62" spans="1:8" x14ac:dyDescent="0.3">
      <c r="A62" s="94" t="s">
        <v>102</v>
      </c>
      <c r="B62" s="95"/>
      <c r="C62" s="97" t="s">
        <v>121</v>
      </c>
      <c r="D62" s="44">
        <v>1182.9477972822001</v>
      </c>
      <c r="E62" s="41">
        <v>0.3</v>
      </c>
      <c r="F62" s="41" t="s">
        <v>116</v>
      </c>
      <c r="G62" s="44">
        <v>3943.1593242741001</v>
      </c>
      <c r="H62" s="47"/>
    </row>
    <row r="63" spans="1:8" x14ac:dyDescent="0.3">
      <c r="A63" s="98">
        <v>1</v>
      </c>
      <c r="B63" s="42" t="s">
        <v>112</v>
      </c>
      <c r="C63" s="97"/>
      <c r="D63" s="44">
        <v>0</v>
      </c>
      <c r="E63" s="41"/>
      <c r="F63" s="41"/>
      <c r="G63" s="41"/>
      <c r="H63" s="96" t="s">
        <v>120</v>
      </c>
    </row>
    <row r="64" spans="1:8" x14ac:dyDescent="0.3">
      <c r="A64" s="97"/>
      <c r="B64" s="42" t="s">
        <v>113</v>
      </c>
      <c r="C64" s="97"/>
      <c r="D64" s="44">
        <v>0</v>
      </c>
      <c r="E64" s="41"/>
      <c r="F64" s="41"/>
      <c r="G64" s="41"/>
      <c r="H64" s="96"/>
    </row>
    <row r="65" spans="1:8" x14ac:dyDescent="0.3">
      <c r="A65" s="97"/>
      <c r="B65" s="42" t="s">
        <v>114</v>
      </c>
      <c r="C65" s="97"/>
      <c r="D65" s="44">
        <v>0</v>
      </c>
      <c r="E65" s="41"/>
      <c r="F65" s="41"/>
      <c r="G65" s="41"/>
      <c r="H65" s="96"/>
    </row>
    <row r="66" spans="1:8" x14ac:dyDescent="0.3">
      <c r="A66" s="97"/>
      <c r="B66" s="42" t="s">
        <v>115</v>
      </c>
      <c r="C66" s="97"/>
      <c r="D66" s="44">
        <v>1182.9477972822001</v>
      </c>
      <c r="E66" s="41"/>
      <c r="F66" s="41"/>
      <c r="G66" s="41"/>
      <c r="H66" s="96"/>
    </row>
    <row r="67" spans="1:8" x14ac:dyDescent="0.3">
      <c r="A67" s="94" t="s">
        <v>102</v>
      </c>
      <c r="B67" s="95"/>
      <c r="C67" s="97" t="s">
        <v>125</v>
      </c>
      <c r="D67" s="44">
        <v>3.1789115811949999</v>
      </c>
      <c r="E67" s="41">
        <v>5.0000000000000002E-5</v>
      </c>
      <c r="F67" s="41" t="s">
        <v>124</v>
      </c>
      <c r="G67" s="44">
        <v>63578.231623901003</v>
      </c>
      <c r="H67" s="47"/>
    </row>
    <row r="68" spans="1:8" x14ac:dyDescent="0.3">
      <c r="A68" s="98">
        <v>2</v>
      </c>
      <c r="B68" s="42" t="s">
        <v>112</v>
      </c>
      <c r="C68" s="97"/>
      <c r="D68" s="44">
        <v>0</v>
      </c>
      <c r="E68" s="41"/>
      <c r="F68" s="41"/>
      <c r="G68" s="41"/>
      <c r="H68" s="96" t="s">
        <v>120</v>
      </c>
    </row>
    <row r="69" spans="1:8" x14ac:dyDescent="0.3">
      <c r="A69" s="97"/>
      <c r="B69" s="42" t="s">
        <v>113</v>
      </c>
      <c r="C69" s="97"/>
      <c r="D69" s="44">
        <v>0</v>
      </c>
      <c r="E69" s="41"/>
      <c r="F69" s="41"/>
      <c r="G69" s="41"/>
      <c r="H69" s="96"/>
    </row>
    <row r="70" spans="1:8" x14ac:dyDescent="0.3">
      <c r="A70" s="97"/>
      <c r="B70" s="42" t="s">
        <v>114</v>
      </c>
      <c r="C70" s="97"/>
      <c r="D70" s="44">
        <v>0</v>
      </c>
      <c r="E70" s="41"/>
      <c r="F70" s="41"/>
      <c r="G70" s="41"/>
      <c r="H70" s="96"/>
    </row>
    <row r="71" spans="1:8" x14ac:dyDescent="0.3">
      <c r="A71" s="97"/>
      <c r="B71" s="42" t="s">
        <v>115</v>
      </c>
      <c r="C71" s="97"/>
      <c r="D71" s="44">
        <v>3.1789115811949999</v>
      </c>
      <c r="E71" s="41"/>
      <c r="F71" s="41"/>
      <c r="G71" s="41"/>
      <c r="H71" s="96"/>
    </row>
    <row r="72" spans="1:8" x14ac:dyDescent="0.3">
      <c r="A72" s="46"/>
      <c r="C72" s="46"/>
      <c r="D72" s="40"/>
      <c r="E72" s="40"/>
      <c r="F72" s="40"/>
      <c r="G72" s="40"/>
      <c r="H72" s="49"/>
    </row>
    <row r="74" spans="1:8" x14ac:dyDescent="0.3">
      <c r="A74" s="93" t="s">
        <v>126</v>
      </c>
      <c r="B74" s="93"/>
      <c r="C74" s="93"/>
      <c r="D74" s="93"/>
      <c r="E74" s="93"/>
      <c r="F74" s="93"/>
      <c r="G74" s="93"/>
      <c r="H74" s="93"/>
    </row>
    <row r="75" spans="1:8" x14ac:dyDescent="0.3">
      <c r="A75" s="93" t="s">
        <v>127</v>
      </c>
      <c r="B75" s="93"/>
      <c r="C75" s="93"/>
      <c r="D75" s="93"/>
      <c r="E75" s="93"/>
      <c r="F75" s="93"/>
      <c r="G75" s="93"/>
      <c r="H75" s="93"/>
    </row>
  </sheetData>
  <mergeCells count="45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B42"/>
    <mergeCell ref="A43:A46"/>
    <mergeCell ref="A47:B47"/>
    <mergeCell ref="H48:H51"/>
    <mergeCell ref="C47:C51"/>
    <mergeCell ref="A48:A51"/>
    <mergeCell ref="A52:B52"/>
    <mergeCell ref="H53:H56"/>
    <mergeCell ref="C52:C56"/>
    <mergeCell ref="A53:A56"/>
    <mergeCell ref="A57:B57"/>
    <mergeCell ref="A58:A61"/>
    <mergeCell ref="A62:B62"/>
    <mergeCell ref="H63:H66"/>
    <mergeCell ref="C62:C66"/>
    <mergeCell ref="A63:A66"/>
    <mergeCell ref="A75:H75"/>
    <mergeCell ref="A67:B67"/>
    <mergeCell ref="H68:H71"/>
    <mergeCell ref="C67:C71"/>
    <mergeCell ref="A68:A71"/>
    <mergeCell ref="A74:H7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128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129</v>
      </c>
      <c r="B3" s="6" t="s">
        <v>130</v>
      </c>
      <c r="C3" s="6" t="s">
        <v>131</v>
      </c>
      <c r="D3" s="6" t="s">
        <v>132</v>
      </c>
      <c r="E3" s="6" t="s">
        <v>133</v>
      </c>
      <c r="F3" s="6" t="s">
        <v>134</v>
      </c>
      <c r="G3" s="6" t="s">
        <v>135</v>
      </c>
      <c r="H3" s="6" t="s">
        <v>136</v>
      </c>
    </row>
    <row r="4" spans="1:8" ht="39" hidden="1" customHeight="1" x14ac:dyDescent="0.3">
      <c r="A4" s="25" t="s">
        <v>137</v>
      </c>
      <c r="B4" s="26" t="s">
        <v>116</v>
      </c>
      <c r="C4" s="27">
        <v>0.5</v>
      </c>
      <c r="D4" s="27">
        <v>2598.2352780330002</v>
      </c>
      <c r="E4" s="26">
        <v>6</v>
      </c>
      <c r="F4" s="26"/>
      <c r="G4" s="27">
        <v>1299.1176390165001</v>
      </c>
      <c r="H4" s="28"/>
    </row>
    <row r="5" spans="1:8" ht="39" customHeight="1" x14ac:dyDescent="0.3">
      <c r="A5" s="25" t="s">
        <v>156</v>
      </c>
      <c r="B5" s="26" t="s">
        <v>116</v>
      </c>
      <c r="C5" s="27">
        <v>1.5264705882353</v>
      </c>
      <c r="D5" s="27">
        <v>1662.7573397988001</v>
      </c>
      <c r="E5" s="26">
        <v>0.4</v>
      </c>
      <c r="F5" s="25" t="s">
        <v>156</v>
      </c>
      <c r="G5" s="27">
        <v>2538.1501745751998</v>
      </c>
      <c r="H5" s="28" t="s">
        <v>157</v>
      </c>
    </row>
    <row r="6" spans="1:8" ht="39" hidden="1" customHeight="1" x14ac:dyDescent="0.3">
      <c r="A6" s="25" t="s">
        <v>138</v>
      </c>
      <c r="B6" s="26" t="s">
        <v>116</v>
      </c>
      <c r="C6" s="27">
        <v>8.8235294117646995E-2</v>
      </c>
      <c r="D6" s="27">
        <v>1363.9187907776</v>
      </c>
      <c r="E6" s="26">
        <v>0.4</v>
      </c>
      <c r="F6" s="25" t="s">
        <v>138</v>
      </c>
      <c r="G6" s="27">
        <v>120.34577565684999</v>
      </c>
      <c r="H6" s="28"/>
    </row>
    <row r="7" spans="1:8" ht="39" hidden="1" customHeight="1" x14ac:dyDescent="0.3">
      <c r="A7" s="25" t="s">
        <v>139</v>
      </c>
      <c r="B7" s="26" t="s">
        <v>116</v>
      </c>
      <c r="C7" s="27">
        <v>1.3323529411765</v>
      </c>
      <c r="D7" s="27">
        <v>1049.6719013825</v>
      </c>
      <c r="E7" s="26">
        <v>0.4</v>
      </c>
      <c r="F7" s="25" t="s">
        <v>139</v>
      </c>
      <c r="G7" s="27">
        <v>1398.5334450773</v>
      </c>
      <c r="H7" s="28"/>
    </row>
    <row r="8" spans="1:8" ht="39" customHeight="1" x14ac:dyDescent="0.3">
      <c r="A8" s="25" t="s">
        <v>140</v>
      </c>
      <c r="B8" s="26" t="s">
        <v>116</v>
      </c>
      <c r="C8" s="27">
        <v>0.3</v>
      </c>
      <c r="D8" s="27">
        <v>6808.6826035618997</v>
      </c>
      <c r="E8" s="26">
        <v>0.4</v>
      </c>
      <c r="F8" s="25" t="s">
        <v>140</v>
      </c>
      <c r="G8" s="27">
        <v>2042.6047810686</v>
      </c>
      <c r="H8" s="28" t="s">
        <v>158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6"/>
  <sheetViews>
    <sheetView topLeftCell="C61" zoomScale="90" zoomScaleNormal="90" workbookViewId="0">
      <selection activeCell="A13" sqref="A13:H13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160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4.9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1670.6277990674</v>
      </c>
      <c r="E25" s="20">
        <v>689.12910077713002</v>
      </c>
      <c r="F25" s="20">
        <v>0</v>
      </c>
      <c r="G25" s="20">
        <v>10.053191489362</v>
      </c>
      <c r="H25" s="20">
        <v>2369.8100913338999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11847.888303080999</v>
      </c>
      <c r="E26" s="20">
        <v>775.05882352941001</v>
      </c>
      <c r="F26" s="20">
        <v>0</v>
      </c>
      <c r="G26" s="20">
        <v>0</v>
      </c>
      <c r="H26" s="20">
        <v>12622.947126610001</v>
      </c>
    </row>
    <row r="27" spans="1:8" ht="17.100000000000001" customHeight="1" x14ac:dyDescent="0.3">
      <c r="A27" s="6"/>
      <c r="B27" s="9"/>
      <c r="C27" s="9" t="s">
        <v>28</v>
      </c>
      <c r="D27" s="20">
        <v>13518.516102148</v>
      </c>
      <c r="E27" s="20">
        <v>1464.1879243065</v>
      </c>
      <c r="F27" s="20">
        <v>0</v>
      </c>
      <c r="G27" s="20">
        <v>10.053191489362</v>
      </c>
      <c r="H27" s="20">
        <v>14992.757217943999</v>
      </c>
    </row>
    <row r="28" spans="1:8" ht="17.100000000000001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7.100000000000001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7.100000000000001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7.100000000000001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7.100000000000001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7.100000000000001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3.9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7.100000000000001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7.100000000000001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7.100000000000001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7.100000000000001" customHeight="1" x14ac:dyDescent="0.3">
      <c r="A43" s="6"/>
      <c r="B43" s="9"/>
      <c r="C43" s="9" t="s">
        <v>39</v>
      </c>
      <c r="D43" s="20">
        <v>13518.516102148</v>
      </c>
      <c r="E43" s="20">
        <v>1464.1879243065</v>
      </c>
      <c r="F43" s="20">
        <v>0</v>
      </c>
      <c r="G43" s="20">
        <v>10.053191489362</v>
      </c>
      <c r="H43" s="20">
        <v>14992.757217943999</v>
      </c>
    </row>
    <row r="44" spans="1:8" ht="17.100000000000001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41.765694976686</v>
      </c>
      <c r="E45" s="20">
        <v>17.228227519429002</v>
      </c>
      <c r="F45" s="20">
        <v>0</v>
      </c>
      <c r="G45" s="20">
        <v>0</v>
      </c>
      <c r="H45" s="20">
        <v>58.993922496114003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236.95776606160999</v>
      </c>
      <c r="E46" s="20">
        <v>15.501176470588</v>
      </c>
      <c r="F46" s="20">
        <v>0</v>
      </c>
      <c r="G46" s="20">
        <v>0</v>
      </c>
      <c r="H46" s="20">
        <v>252.45894253220001</v>
      </c>
    </row>
    <row r="47" spans="1:8" ht="17.100000000000001" customHeight="1" x14ac:dyDescent="0.3">
      <c r="A47" s="6"/>
      <c r="B47" s="9"/>
      <c r="C47" s="9" t="s">
        <v>44</v>
      </c>
      <c r="D47" s="20">
        <v>278.7234610383</v>
      </c>
      <c r="E47" s="20">
        <v>32.729403990016998</v>
      </c>
      <c r="F47" s="20">
        <v>0</v>
      </c>
      <c r="G47" s="20">
        <v>0</v>
      </c>
      <c r="H47" s="20">
        <v>311.45286502830999</v>
      </c>
    </row>
    <row r="48" spans="1:8" ht="17.100000000000001" customHeight="1" x14ac:dyDescent="0.3">
      <c r="A48" s="6"/>
      <c r="B48" s="9"/>
      <c r="C48" s="9" t="s">
        <v>45</v>
      </c>
      <c r="D48" s="20">
        <v>13797.239563186</v>
      </c>
      <c r="E48" s="20">
        <v>1496.9173282966001</v>
      </c>
      <c r="F48" s="20">
        <v>0</v>
      </c>
      <c r="G48" s="20">
        <v>10.053191489362</v>
      </c>
      <c r="H48" s="20">
        <v>15304.210082972</v>
      </c>
    </row>
    <row r="49" spans="1:8" ht="17.100000000000001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47</v>
      </c>
      <c r="C50" s="7" t="s">
        <v>48</v>
      </c>
      <c r="D50" s="20">
        <v>0</v>
      </c>
      <c r="E50" s="20">
        <v>0</v>
      </c>
      <c r="F50" s="20">
        <v>0</v>
      </c>
      <c r="G50" s="20">
        <v>10.511290456531</v>
      </c>
      <c r="H50" s="20">
        <v>10.511290456531</v>
      </c>
    </row>
    <row r="51" spans="1:8" ht="31.2" x14ac:dyDescent="0.3">
      <c r="A51" s="6">
        <v>6</v>
      </c>
      <c r="B51" s="6" t="s">
        <v>49</v>
      </c>
      <c r="C51" s="7" t="s">
        <v>50</v>
      </c>
      <c r="D51" s="20">
        <v>44.693470194551999</v>
      </c>
      <c r="E51" s="20">
        <v>18.435926268540001</v>
      </c>
      <c r="F51" s="20">
        <v>0</v>
      </c>
      <c r="G51" s="20">
        <v>0</v>
      </c>
      <c r="H51" s="20">
        <v>63.129396463092</v>
      </c>
    </row>
    <row r="52" spans="1:8" x14ac:dyDescent="0.3">
      <c r="A52" s="6">
        <v>7</v>
      </c>
      <c r="B52" s="6" t="s">
        <v>51</v>
      </c>
      <c r="C52" s="7" t="s">
        <v>52</v>
      </c>
      <c r="D52" s="20">
        <v>0</v>
      </c>
      <c r="E52" s="20">
        <v>0</v>
      </c>
      <c r="F52" s="20">
        <v>0</v>
      </c>
      <c r="G52" s="20">
        <v>52.486892844792997</v>
      </c>
      <c r="H52" s="20">
        <v>52.486892844792997</v>
      </c>
    </row>
    <row r="53" spans="1:8" x14ac:dyDescent="0.3">
      <c r="A53" s="6">
        <v>8</v>
      </c>
      <c r="B53" s="6"/>
      <c r="C53" s="7" t="s">
        <v>53</v>
      </c>
      <c r="D53" s="20">
        <v>0</v>
      </c>
      <c r="E53" s="20">
        <v>0</v>
      </c>
      <c r="F53" s="20">
        <v>0</v>
      </c>
      <c r="G53" s="20">
        <v>381.14107941677003</v>
      </c>
      <c r="H53" s="20">
        <v>381.14107941677003</v>
      </c>
    </row>
    <row r="54" spans="1:8" x14ac:dyDescent="0.3">
      <c r="A54" s="6">
        <v>9</v>
      </c>
      <c r="B54" s="6"/>
      <c r="C54" s="7" t="s">
        <v>54</v>
      </c>
      <c r="D54" s="20">
        <v>0</v>
      </c>
      <c r="E54" s="20">
        <v>0</v>
      </c>
      <c r="F54" s="20">
        <v>0</v>
      </c>
      <c r="G54" s="20">
        <v>13.347670420991999</v>
      </c>
      <c r="H54" s="20">
        <v>13.347670420991999</v>
      </c>
    </row>
    <row r="55" spans="1:8" x14ac:dyDescent="0.3">
      <c r="A55" s="6">
        <v>10</v>
      </c>
      <c r="B55" s="6" t="s">
        <v>55</v>
      </c>
      <c r="C55" s="7" t="s">
        <v>56</v>
      </c>
      <c r="D55" s="20">
        <v>0</v>
      </c>
      <c r="E55" s="20">
        <v>0</v>
      </c>
      <c r="F55" s="20">
        <v>0</v>
      </c>
      <c r="G55" s="20">
        <v>17.514705882352999</v>
      </c>
      <c r="H55" s="20">
        <v>17.514705882352999</v>
      </c>
    </row>
    <row r="56" spans="1:8" ht="31.2" x14ac:dyDescent="0.3">
      <c r="A56" s="6">
        <v>11</v>
      </c>
      <c r="B56" s="6" t="s">
        <v>49</v>
      </c>
      <c r="C56" s="7" t="s">
        <v>57</v>
      </c>
      <c r="D56" s="20">
        <v>315.41448240461</v>
      </c>
      <c r="E56" s="20">
        <v>20.633616</v>
      </c>
      <c r="F56" s="20">
        <v>0</v>
      </c>
      <c r="G56" s="20">
        <v>11.514705882353001</v>
      </c>
      <c r="H56" s="20">
        <v>347.56280428695999</v>
      </c>
    </row>
    <row r="57" spans="1:8" ht="17.100000000000001" customHeight="1" x14ac:dyDescent="0.3">
      <c r="A57" s="6"/>
      <c r="B57" s="9"/>
      <c r="C57" s="9" t="s">
        <v>58</v>
      </c>
      <c r="D57" s="20">
        <v>360.10795259916</v>
      </c>
      <c r="E57" s="20">
        <v>39.069542268539998</v>
      </c>
      <c r="F57" s="20">
        <v>0</v>
      </c>
      <c r="G57" s="20">
        <v>486.51634490380002</v>
      </c>
      <c r="H57" s="20">
        <v>885.69383977150005</v>
      </c>
    </row>
    <row r="58" spans="1:8" ht="17.100000000000001" customHeight="1" x14ac:dyDescent="0.3">
      <c r="A58" s="6"/>
      <c r="B58" s="9"/>
      <c r="C58" s="9" t="s">
        <v>59</v>
      </c>
      <c r="D58" s="20">
        <v>14157.347515785001</v>
      </c>
      <c r="E58" s="20">
        <v>1535.9868705650999</v>
      </c>
      <c r="F58" s="20">
        <v>0</v>
      </c>
      <c r="G58" s="20">
        <v>496.56953639315998</v>
      </c>
      <c r="H58" s="20">
        <v>16189.903922744001</v>
      </c>
    </row>
    <row r="59" spans="1:8" ht="17.100000000000001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/>
      <c r="B60" s="6"/>
      <c r="C60" s="7"/>
      <c r="D60" s="20"/>
      <c r="E60" s="20"/>
      <c r="F60" s="20"/>
      <c r="G60" s="20"/>
      <c r="H60" s="20">
        <f>SUM(D60:G60)</f>
        <v>0</v>
      </c>
    </row>
    <row r="61" spans="1:8" ht="17.100000000000001" customHeight="1" x14ac:dyDescent="0.3">
      <c r="A61" s="6"/>
      <c r="B61" s="9"/>
      <c r="C61" s="9" t="s">
        <v>61</v>
      </c>
      <c r="D61" s="20">
        <f>SUM(D60:D60)</f>
        <v>0</v>
      </c>
      <c r="E61" s="20">
        <f>SUM(E60:E60)</f>
        <v>0</v>
      </c>
      <c r="F61" s="20">
        <f>SUM(F60:F60)</f>
        <v>0</v>
      </c>
      <c r="G61" s="20">
        <f>SUM(G60:G60)</f>
        <v>0</v>
      </c>
      <c r="H61" s="20">
        <f>SUM(D61:G61)</f>
        <v>0</v>
      </c>
    </row>
    <row r="62" spans="1:8" ht="17.100000000000001" customHeight="1" x14ac:dyDescent="0.3">
      <c r="A62" s="6"/>
      <c r="B62" s="9"/>
      <c r="C62" s="9" t="s">
        <v>62</v>
      </c>
      <c r="D62" s="20">
        <v>14157.347515785001</v>
      </c>
      <c r="E62" s="20">
        <v>1535.9868705650999</v>
      </c>
      <c r="F62" s="20">
        <v>0</v>
      </c>
      <c r="G62" s="20">
        <v>496.56953639315998</v>
      </c>
      <c r="H62" s="20">
        <v>16189.903922744001</v>
      </c>
    </row>
    <row r="63" spans="1:8" ht="153" customHeight="1" x14ac:dyDescent="0.3">
      <c r="A63" s="6"/>
      <c r="B63" s="9"/>
      <c r="C63" s="9" t="s">
        <v>63</v>
      </c>
      <c r="D63" s="20"/>
      <c r="E63" s="20"/>
      <c r="F63" s="20"/>
      <c r="G63" s="20"/>
      <c r="H63" s="20"/>
    </row>
    <row r="64" spans="1:8" x14ac:dyDescent="0.3">
      <c r="A64" s="6">
        <v>12</v>
      </c>
      <c r="B64" s="6" t="s">
        <v>64</v>
      </c>
      <c r="C64" s="7" t="s">
        <v>65</v>
      </c>
      <c r="D64" s="20">
        <v>0</v>
      </c>
      <c r="E64" s="20">
        <v>0</v>
      </c>
      <c r="F64" s="20">
        <v>0</v>
      </c>
      <c r="G64" s="20">
        <v>121.47214312504001</v>
      </c>
      <c r="H64" s="20">
        <v>121.47214312504001</v>
      </c>
    </row>
    <row r="65" spans="1:8" x14ac:dyDescent="0.3">
      <c r="A65" s="6">
        <v>13</v>
      </c>
      <c r="B65" s="6" t="s">
        <v>78</v>
      </c>
      <c r="C65" s="7" t="s">
        <v>65</v>
      </c>
      <c r="D65" s="20">
        <v>0</v>
      </c>
      <c r="E65" s="20">
        <v>0</v>
      </c>
      <c r="F65" s="20">
        <v>0</v>
      </c>
      <c r="G65" s="20">
        <v>1182.9477972822001</v>
      </c>
      <c r="H65" s="20">
        <v>1182.9477972822001</v>
      </c>
    </row>
    <row r="66" spans="1:8" x14ac:dyDescent="0.3">
      <c r="A66" s="6">
        <v>14</v>
      </c>
      <c r="B66" s="6" t="s">
        <v>79</v>
      </c>
      <c r="C66" s="7" t="s">
        <v>65</v>
      </c>
      <c r="D66" s="20">
        <v>0</v>
      </c>
      <c r="E66" s="20">
        <v>0</v>
      </c>
      <c r="F66" s="20">
        <v>0</v>
      </c>
      <c r="G66" s="20">
        <v>3.1789115811949999</v>
      </c>
      <c r="H66" s="20">
        <v>3.1789115811949999</v>
      </c>
    </row>
    <row r="67" spans="1:8" ht="17.100000000000001" customHeight="1" x14ac:dyDescent="0.3">
      <c r="A67" s="6"/>
      <c r="B67" s="9"/>
      <c r="C67" s="9" t="s">
        <v>77</v>
      </c>
      <c r="D67" s="20">
        <v>0</v>
      </c>
      <c r="E67" s="20">
        <v>0</v>
      </c>
      <c r="F67" s="20">
        <v>0</v>
      </c>
      <c r="G67" s="20">
        <v>1307.5988519885</v>
      </c>
      <c r="H67" s="20">
        <v>1307.5988519885</v>
      </c>
    </row>
    <row r="68" spans="1:8" ht="17.100000000000001" customHeight="1" x14ac:dyDescent="0.3">
      <c r="A68" s="6"/>
      <c r="B68" s="9"/>
      <c r="C68" s="9" t="s">
        <v>76</v>
      </c>
      <c r="D68" s="20">
        <v>14157.347515785001</v>
      </c>
      <c r="E68" s="20">
        <v>1535.9868705650999</v>
      </c>
      <c r="F68" s="20">
        <v>0</v>
      </c>
      <c r="G68" s="20">
        <v>1804.1683883815999</v>
      </c>
      <c r="H68" s="20">
        <v>17497.502774731998</v>
      </c>
    </row>
    <row r="69" spans="1:8" ht="17.100000000000001" customHeight="1" x14ac:dyDescent="0.3">
      <c r="A69" s="6"/>
      <c r="B69" s="9"/>
      <c r="C69" s="9" t="s">
        <v>75</v>
      </c>
      <c r="D69" s="20"/>
      <c r="E69" s="20"/>
      <c r="F69" s="20"/>
      <c r="G69" s="20"/>
      <c r="H69" s="20"/>
    </row>
    <row r="70" spans="1:8" ht="33.9" customHeight="1" x14ac:dyDescent="0.3">
      <c r="A70" s="6">
        <v>15</v>
      </c>
      <c r="B70" s="6" t="s">
        <v>74</v>
      </c>
      <c r="C70" s="7" t="s">
        <v>73</v>
      </c>
      <c r="D70" s="20">
        <f>D68 * 3%</f>
        <v>424.72042547354999</v>
      </c>
      <c r="E70" s="20">
        <f>E68 * 3%</f>
        <v>46.079606116952995</v>
      </c>
      <c r="F70" s="20">
        <f>F68 * 3%</f>
        <v>0</v>
      </c>
      <c r="G70" s="20">
        <f>G68 * 3%</f>
        <v>54.125051651447997</v>
      </c>
      <c r="H70" s="20">
        <f>SUM(D70:G70)</f>
        <v>524.92508324195103</v>
      </c>
    </row>
    <row r="71" spans="1:8" ht="17.100000000000001" customHeight="1" x14ac:dyDescent="0.3">
      <c r="A71" s="6"/>
      <c r="B71" s="9"/>
      <c r="C71" s="9" t="s">
        <v>72</v>
      </c>
      <c r="D71" s="20">
        <f>D70</f>
        <v>424.72042547354999</v>
      </c>
      <c r="E71" s="20">
        <f>E70</f>
        <v>46.079606116952995</v>
      </c>
      <c r="F71" s="20">
        <f>F70</f>
        <v>0</v>
      </c>
      <c r="G71" s="20">
        <f>G70</f>
        <v>54.125051651447997</v>
      </c>
      <c r="H71" s="20">
        <f>SUM(D71:G71)</f>
        <v>524.92508324195103</v>
      </c>
    </row>
    <row r="72" spans="1:8" ht="17.100000000000001" customHeight="1" x14ac:dyDescent="0.3">
      <c r="A72" s="6"/>
      <c r="B72" s="9"/>
      <c r="C72" s="9" t="s">
        <v>71</v>
      </c>
      <c r="D72" s="20">
        <f>D71 + D68</f>
        <v>14582.06794125855</v>
      </c>
      <c r="E72" s="20">
        <f>E71 + E68</f>
        <v>1582.066476682053</v>
      </c>
      <c r="F72" s="20">
        <f>F71 + F68</f>
        <v>0</v>
      </c>
      <c r="G72" s="20">
        <f>G71 + G68</f>
        <v>1858.293440033048</v>
      </c>
      <c r="H72" s="20">
        <f>SUM(D72:G72)</f>
        <v>18022.427857973653</v>
      </c>
    </row>
    <row r="73" spans="1:8" ht="17.100000000000001" customHeight="1" x14ac:dyDescent="0.3">
      <c r="A73" s="6"/>
      <c r="B73" s="9"/>
      <c r="C73" s="9" t="s">
        <v>70</v>
      </c>
      <c r="D73" s="20"/>
      <c r="E73" s="20"/>
      <c r="F73" s="20"/>
      <c r="G73" s="20"/>
      <c r="H73" s="20"/>
    </row>
    <row r="74" spans="1:8" ht="17.100000000000001" customHeight="1" x14ac:dyDescent="0.3">
      <c r="A74" s="6">
        <v>16</v>
      </c>
      <c r="B74" s="6" t="s">
        <v>69</v>
      </c>
      <c r="C74" s="7" t="s">
        <v>68</v>
      </c>
      <c r="D74" s="20">
        <f>D72 * 20%</f>
        <v>2916.4135882517103</v>
      </c>
      <c r="E74" s="20">
        <f>E72 * 20%</f>
        <v>316.41329533641061</v>
      </c>
      <c r="F74" s="20">
        <f>F72 * 20%</f>
        <v>0</v>
      </c>
      <c r="G74" s="20">
        <f>G72 * 20%</f>
        <v>371.65868800660962</v>
      </c>
      <c r="H74" s="20">
        <f>SUM(D74:G74)</f>
        <v>3604.4855715947306</v>
      </c>
    </row>
    <row r="75" spans="1:8" ht="17.100000000000001" customHeight="1" x14ac:dyDescent="0.3">
      <c r="A75" s="6"/>
      <c r="B75" s="9"/>
      <c r="C75" s="9" t="s">
        <v>67</v>
      </c>
      <c r="D75" s="20">
        <f>D74</f>
        <v>2916.4135882517103</v>
      </c>
      <c r="E75" s="20">
        <f>E74</f>
        <v>316.41329533641061</v>
      </c>
      <c r="F75" s="20">
        <f>F74</f>
        <v>0</v>
      </c>
      <c r="G75" s="20">
        <f>G74</f>
        <v>371.65868800660962</v>
      </c>
      <c r="H75" s="20">
        <f>SUM(D75:G75)</f>
        <v>3604.4855715947306</v>
      </c>
    </row>
    <row r="76" spans="1:8" ht="17.100000000000001" customHeight="1" x14ac:dyDescent="0.3">
      <c r="A76" s="6"/>
      <c r="B76" s="9"/>
      <c r="C76" s="9" t="s">
        <v>66</v>
      </c>
      <c r="D76" s="20">
        <f>D75 + D72</f>
        <v>17498.48152951026</v>
      </c>
      <c r="E76" s="20">
        <f>E75 + E72</f>
        <v>1898.4797720184636</v>
      </c>
      <c r="F76" s="20">
        <f>F75 + F72</f>
        <v>0</v>
      </c>
      <c r="G76" s="20">
        <f>G75 + G72</f>
        <v>2229.9521280396575</v>
      </c>
      <c r="H76" s="20">
        <f>SUM(D76:G76)</f>
        <v>21626.913429568383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4" sqref="B4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87</v>
      </c>
      <c r="D13" s="19">
        <v>1670.6277990674</v>
      </c>
      <c r="E13" s="19">
        <v>689.12910077713002</v>
      </c>
      <c r="F13" s="19">
        <v>0</v>
      </c>
      <c r="G13" s="19">
        <v>10.066368109164999</v>
      </c>
      <c r="H13" s="19">
        <v>2369.8232679537</v>
      </c>
      <c r="J13" s="5"/>
    </row>
    <row r="14" spans="1:14" ht="17.100000000000001" customHeight="1" x14ac:dyDescent="0.3">
      <c r="A14" s="6"/>
      <c r="B14" s="9"/>
      <c r="C14" s="9" t="s">
        <v>88</v>
      </c>
      <c r="D14" s="19">
        <v>1670.6277990674</v>
      </c>
      <c r="E14" s="19">
        <v>689.12910077713002</v>
      </c>
      <c r="F14" s="19">
        <v>0</v>
      </c>
      <c r="G14" s="19">
        <v>10.066368109164999</v>
      </c>
      <c r="H14" s="19">
        <v>2369.8232679537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48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91</v>
      </c>
      <c r="D13" s="19">
        <v>0</v>
      </c>
      <c r="E13" s="19">
        <v>0</v>
      </c>
      <c r="F13" s="19">
        <v>0</v>
      </c>
      <c r="G13" s="19">
        <v>10.066368109164999</v>
      </c>
      <c r="H13" s="19">
        <v>10.066368109164999</v>
      </c>
      <c r="J13" s="5"/>
    </row>
    <row r="14" spans="1:14" ht="17.100000000000001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10.066368109164999</v>
      </c>
      <c r="H14" s="19">
        <v>10.066368109164999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65</v>
      </c>
      <c r="D13" s="19">
        <v>0</v>
      </c>
      <c r="E13" s="19">
        <v>0</v>
      </c>
      <c r="F13" s="19">
        <v>0</v>
      </c>
      <c r="G13" s="19">
        <v>121.47214312504001</v>
      </c>
      <c r="H13" s="19">
        <v>121.47214312504001</v>
      </c>
      <c r="J13" s="5"/>
    </row>
    <row r="14" spans="1:14" ht="17.100000000000001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121.47214312504001</v>
      </c>
      <c r="H14" s="19">
        <v>121.47214312504001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95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97</v>
      </c>
      <c r="D13" s="19">
        <v>11812.235294118</v>
      </c>
      <c r="E13" s="19">
        <v>775.05882352941001</v>
      </c>
      <c r="F13" s="19">
        <v>0</v>
      </c>
      <c r="G13" s="19">
        <v>0</v>
      </c>
      <c r="H13" s="19">
        <v>12587.294117646999</v>
      </c>
      <c r="J13" s="5"/>
    </row>
    <row r="14" spans="1:14" ht="17.100000000000001" customHeight="1" x14ac:dyDescent="0.3">
      <c r="A14" s="6"/>
      <c r="B14" s="9"/>
      <c r="C14" s="9" t="s">
        <v>88</v>
      </c>
      <c r="D14" s="19">
        <v>11812.235294118</v>
      </c>
      <c r="E14" s="19">
        <v>775.05882352941001</v>
      </c>
      <c r="F14" s="19">
        <v>0</v>
      </c>
      <c r="G14" s="19">
        <v>0</v>
      </c>
      <c r="H14" s="19">
        <v>12587.294117646999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48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99</v>
      </c>
      <c r="C13" s="25" t="s">
        <v>100</v>
      </c>
      <c r="D13" s="19">
        <v>0</v>
      </c>
      <c r="E13" s="19">
        <v>0</v>
      </c>
      <c r="F13" s="19">
        <v>0</v>
      </c>
      <c r="G13" s="19">
        <v>17.514705882352999</v>
      </c>
      <c r="H13" s="19">
        <v>17.514705882352999</v>
      </c>
      <c r="J13" s="5"/>
    </row>
    <row r="14" spans="1:14" ht="17.100000000000001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17.514705882352999</v>
      </c>
      <c r="H14" s="19">
        <v>17.514705882352999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102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102</v>
      </c>
      <c r="D13" s="19">
        <v>0</v>
      </c>
      <c r="E13" s="19">
        <v>0</v>
      </c>
      <c r="F13" s="19">
        <v>0</v>
      </c>
      <c r="G13" s="19">
        <v>1182.9477972822001</v>
      </c>
      <c r="H13" s="19">
        <v>1182.9477972822001</v>
      </c>
      <c r="J13" s="5"/>
    </row>
    <row r="14" spans="1:14" ht="17.100000000000001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1182.9477972822001</v>
      </c>
      <c r="H14" s="19">
        <v>1182.9477972822001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95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97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7.100000000000001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6-02-01</vt:lpstr>
      <vt:lpstr>ОСР 6-09-01</vt:lpstr>
      <vt:lpstr>ОСР 6-12-01</vt:lpstr>
      <vt:lpstr>ОСР 518-02-01</vt:lpstr>
      <vt:lpstr>ОСР 518-09-01</vt:lpstr>
      <vt:lpstr>ОСР 518-12-01</vt:lpstr>
      <vt:lpstr>ОСР 518-02-01(1)</vt:lpstr>
      <vt:lpstr>ОСР 518-12-01(1)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2025-11-18T07:19:20Z</dcterms:modified>
</cp:coreProperties>
</file>